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45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5" i="1" l="1"/>
  <c r="L102" i="1"/>
  <c r="J102" i="1"/>
  <c r="I102" i="1"/>
  <c r="H102" i="1"/>
  <c r="G102" i="1"/>
  <c r="F102" i="1"/>
  <c r="L121" i="1"/>
  <c r="J121" i="1"/>
  <c r="I121" i="1"/>
  <c r="H121" i="1"/>
  <c r="G121" i="1"/>
  <c r="F121" i="1"/>
  <c r="F139" i="1"/>
  <c r="L140" i="1"/>
  <c r="J140" i="1"/>
  <c r="I140" i="1"/>
  <c r="H140" i="1"/>
  <c r="G140" i="1"/>
  <c r="F140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L176" i="1"/>
  <c r="G176" i="1"/>
  <c r="L157" i="1"/>
  <c r="G119" i="1"/>
  <c r="L100" i="1"/>
  <c r="F100" i="1"/>
  <c r="J81" i="1"/>
  <c r="H62" i="1"/>
  <c r="F24" i="1"/>
  <c r="G24" i="1"/>
  <c r="L119" i="1"/>
  <c r="H195" i="1"/>
  <c r="H176" i="1"/>
  <c r="I138" i="1"/>
  <c r="G138" i="1"/>
  <c r="J138" i="1"/>
  <c r="H138" i="1"/>
  <c r="F138" i="1"/>
  <c r="I81" i="1"/>
  <c r="H81" i="1"/>
  <c r="F81" i="1"/>
  <c r="G81" i="1"/>
  <c r="J62" i="1"/>
  <c r="L62" i="1"/>
  <c r="G62" i="1"/>
  <c r="I43" i="1"/>
  <c r="J24" i="1"/>
  <c r="I24" i="1"/>
  <c r="J119" i="1"/>
  <c r="H119" i="1"/>
  <c r="L24" i="1"/>
  <c r="G43" i="1"/>
  <c r="L81" i="1"/>
  <c r="G100" i="1"/>
  <c r="L138" i="1"/>
  <c r="G157" i="1"/>
  <c r="L195" i="1"/>
  <c r="H43" i="1"/>
  <c r="H100" i="1"/>
  <c r="H157" i="1"/>
  <c r="I100" i="1"/>
  <c r="I157" i="1"/>
  <c r="J43" i="1"/>
  <c r="F62" i="1"/>
  <c r="J100" i="1"/>
  <c r="F119" i="1"/>
  <c r="J157" i="1"/>
  <c r="F176" i="1"/>
  <c r="I62" i="1"/>
  <c r="I119" i="1"/>
  <c r="I176" i="1"/>
  <c r="H24" i="1"/>
  <c r="G196" i="1" l="1"/>
  <c r="F196" i="1"/>
  <c r="I196" i="1"/>
  <c r="J196" i="1"/>
  <c r="H196" i="1"/>
  <c r="L196" i="1"/>
</calcChain>
</file>

<file path=xl/sharedStrings.xml><?xml version="1.0" encoding="utf-8"?>
<sst xmlns="http://schemas.openxmlformats.org/spreadsheetml/2006/main" count="236" uniqueCount="77">
  <si>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</si>
  <si>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</si>
  <si>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</si>
  <si>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</si>
  <si>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</si>
  <si>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</si>
  <si>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</si>
  <si>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</si>
  <si>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</si>
  <si>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</si>
  <si>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</si>
  <si>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</si>
  <si>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</si>
  <si>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</si>
  <si>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</si>
  <si>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</si>
  <si>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</si>
  <si>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</si>
  <si>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</si>
  <si>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</si>
  <si>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</si>
  <si>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</si>
  <si>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</si>
  <si>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</si>
  <si>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</si>
  <si>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</si>
  <si>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</si>
  <si>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</si>
  <si>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</si>
  <si>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</si>
  <si>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</si>
  <si>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</si>
  <si>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</si>
  <si>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</si>
  <si>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</si>
  <si>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</si>
  <si>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</si>
  <si>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</si>
  <si>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</si>
  <si>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йодированный</t>
  </si>
  <si>
    <t>Чай с лимоном и с сахаром</t>
  </si>
  <si>
    <t>Кофейный напиток</t>
  </si>
  <si>
    <t>Директор</t>
  </si>
  <si>
    <t>Еременко В.Н.</t>
  </si>
  <si>
    <t>МБОУ "Начальная школа-детский сад №21" г.Сальска</t>
  </si>
  <si>
    <t>Помидоры свежие</t>
  </si>
  <si>
    <t>Чай с сахаром</t>
  </si>
  <si>
    <t>Каша Янтарная (из пшена с яблоками)</t>
  </si>
  <si>
    <t>Какао-напиток на молоке</t>
  </si>
  <si>
    <t>Каша рисовая молочная жидкая</t>
  </si>
  <si>
    <t>Сыр Российский</t>
  </si>
  <si>
    <t>Йогурт</t>
  </si>
  <si>
    <t xml:space="preserve">Рыба тушеная с овощами </t>
  </si>
  <si>
    <t>Картофельное пюре</t>
  </si>
  <si>
    <t>Чай каркаде с сахаром</t>
  </si>
  <si>
    <t xml:space="preserve">Хлеб пшеничный йодированный </t>
  </si>
  <si>
    <t>Фрукты свежие</t>
  </si>
  <si>
    <t>Котлета Московская с соусом томатным основным</t>
  </si>
  <si>
    <t xml:space="preserve">Макароны отварные </t>
  </si>
  <si>
    <t xml:space="preserve">Суп молочный с изделиями макаронными </t>
  </si>
  <si>
    <t>Масло сливочное порциями</t>
  </si>
  <si>
    <t>Кондитерское изделие</t>
  </si>
  <si>
    <t>Плов из птицы отварной</t>
  </si>
  <si>
    <t>Салат из белокочанной капусты с морковью с зеленью</t>
  </si>
  <si>
    <t xml:space="preserve">Масло сливочное порциями; Сыр Российский </t>
  </si>
  <si>
    <t xml:space="preserve">Кондитерское изделие </t>
  </si>
  <si>
    <t xml:space="preserve">Печень, тушеная в сметанном соусе </t>
  </si>
  <si>
    <t>Каша гречневая вязкая;Овощи свежие</t>
  </si>
  <si>
    <t>Биточки рубленные куриные с соусом</t>
  </si>
  <si>
    <t xml:space="preserve">Рис отварной;Горошек зеленый консервированный </t>
  </si>
  <si>
    <t xml:space="preserve">Запеканка из творога с соусом молочным сладким </t>
  </si>
  <si>
    <t>Булочка</t>
  </si>
  <si>
    <t xml:space="preserve">Макароны отварные с сыром </t>
  </si>
  <si>
    <t>Яйцо вареное</t>
  </si>
  <si>
    <t>827,03;914,07</t>
  </si>
  <si>
    <t>838,05;893,02</t>
  </si>
  <si>
    <t>911,02;97,17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</si>
</sst>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I127" sqref="I1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44</v>
      </c>
      <c r="D1" s="56"/>
      <c r="E1" s="56"/>
      <c r="F1" s="12" t="s">
        <v>16</v>
      </c>
      <c r="G1" s="2" t="s">
        <v>17</v>
      </c>
      <c r="H1" s="57" t="s">
        <v>42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200</v>
      </c>
      <c r="G6" s="40">
        <v>7.78</v>
      </c>
      <c r="H6" s="40">
        <v>9.65</v>
      </c>
      <c r="I6" s="40">
        <v>32.659999999999997</v>
      </c>
      <c r="J6" s="40">
        <v>232.45</v>
      </c>
      <c r="K6" s="41">
        <v>202.08</v>
      </c>
      <c r="L6" s="40">
        <v>31.17</v>
      </c>
    </row>
    <row r="7" spans="1:12" ht="15" x14ac:dyDescent="0.25">
      <c r="A7" s="23"/>
      <c r="B7" s="15"/>
      <c r="C7" s="11"/>
      <c r="D7" s="6"/>
      <c r="E7" s="42" t="s">
        <v>50</v>
      </c>
      <c r="F7" s="43">
        <v>10</v>
      </c>
      <c r="G7" s="43">
        <v>2.3199999999999998</v>
      </c>
      <c r="H7" s="43">
        <v>2.95</v>
      </c>
      <c r="I7" s="43"/>
      <c r="J7" s="43">
        <v>36.4</v>
      </c>
      <c r="K7" s="44">
        <v>97.17</v>
      </c>
      <c r="L7" s="43">
        <v>6.9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/>
      <c r="H8" s="43"/>
      <c r="I8" s="43">
        <v>9.98</v>
      </c>
      <c r="J8" s="43">
        <v>39.9</v>
      </c>
      <c r="K8" s="44">
        <v>300.70999999999998</v>
      </c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2.58</v>
      </c>
      <c r="H9" s="43">
        <v>0.15</v>
      </c>
      <c r="I9" s="43">
        <v>16.2</v>
      </c>
      <c r="J9" s="43">
        <v>69.599999999999994</v>
      </c>
      <c r="K9" s="44">
        <v>600.28</v>
      </c>
      <c r="L9" s="43">
        <v>2.14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51</v>
      </c>
      <c r="F11" s="43">
        <v>125</v>
      </c>
      <c r="G11" s="43">
        <v>3.5</v>
      </c>
      <c r="H11" s="43">
        <v>3.1</v>
      </c>
      <c r="I11" s="43">
        <v>18.7</v>
      </c>
      <c r="J11" s="43">
        <v>117</v>
      </c>
      <c r="K11" s="44">
        <v>895</v>
      </c>
      <c r="L11" s="43">
        <v>43.79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16.18</v>
      </c>
      <c r="H13" s="19">
        <f t="shared" si="0"/>
        <v>15.850000000000001</v>
      </c>
      <c r="I13" s="19">
        <f t="shared" si="0"/>
        <v>77.540000000000006</v>
      </c>
      <c r="J13" s="19">
        <f t="shared" si="0"/>
        <v>495.34999999999991</v>
      </c>
      <c r="K13" s="25"/>
      <c r="L13" s="19">
        <f t="shared" ref="L13" si="1">SUM(L6:L12)</f>
        <v>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565</v>
      </c>
      <c r="G24" s="32">
        <f t="shared" ref="G24:J24" si="4">G13+G23</f>
        <v>16.18</v>
      </c>
      <c r="H24" s="32">
        <f t="shared" si="4"/>
        <v>15.850000000000001</v>
      </c>
      <c r="I24" s="32">
        <f t="shared" si="4"/>
        <v>77.540000000000006</v>
      </c>
      <c r="J24" s="32">
        <f t="shared" si="4"/>
        <v>495.34999999999991</v>
      </c>
      <c r="K24" s="32"/>
      <c r="L24" s="32">
        <f t="shared" ref="L24" si="5">L13+L23</f>
        <v>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57</v>
      </c>
      <c r="F25" s="40">
        <f>90+30</f>
        <v>120</v>
      </c>
      <c r="G25" s="40">
        <v>12.47</v>
      </c>
      <c r="H25" s="40">
        <v>25.31</v>
      </c>
      <c r="I25" s="40">
        <v>16.02</v>
      </c>
      <c r="J25" s="40">
        <v>340.22</v>
      </c>
      <c r="K25" s="41">
        <v>889</v>
      </c>
      <c r="L25" s="40">
        <v>51.69</v>
      </c>
    </row>
    <row r="26" spans="1:12" ht="15" x14ac:dyDescent="0.25">
      <c r="A26" s="14"/>
      <c r="B26" s="15"/>
      <c r="C26" s="11"/>
      <c r="D26" s="6"/>
      <c r="E26" s="42" t="s">
        <v>58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>
        <v>825.03</v>
      </c>
      <c r="L26" s="43">
        <v>12.77</v>
      </c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0.24</v>
      </c>
      <c r="H27" s="43">
        <v>0.19</v>
      </c>
      <c r="I27" s="43">
        <v>12.83</v>
      </c>
      <c r="J27" s="43">
        <v>53.38</v>
      </c>
      <c r="K27" s="44">
        <v>300.73</v>
      </c>
      <c r="L27" s="43">
        <v>3.4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2.58</v>
      </c>
      <c r="H28" s="43">
        <v>0.15</v>
      </c>
      <c r="I28" s="43">
        <v>16.2</v>
      </c>
      <c r="J28" s="43">
        <v>69.599999999999994</v>
      </c>
      <c r="K28" s="44">
        <v>600.28</v>
      </c>
      <c r="L28" s="43">
        <v>2.14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>
        <v>40</v>
      </c>
      <c r="G30" s="43">
        <v>0.44</v>
      </c>
      <c r="H30" s="43">
        <v>0.08</v>
      </c>
      <c r="I30" s="43">
        <v>1.52</v>
      </c>
      <c r="J30" s="43">
        <v>9.6</v>
      </c>
      <c r="K30" s="44">
        <v>853.09</v>
      </c>
      <c r="L30" s="43">
        <v>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21.13</v>
      </c>
      <c r="H32" s="19">
        <f t="shared" ref="H32" si="7">SUM(H25:H31)</f>
        <v>30.63</v>
      </c>
      <c r="I32" s="19">
        <f t="shared" ref="I32" si="8">SUM(I25:I31)</f>
        <v>79.36999999999999</v>
      </c>
      <c r="J32" s="19">
        <f t="shared" ref="J32:L32" si="9">SUM(J25:J31)</f>
        <v>669.6</v>
      </c>
      <c r="K32" s="25"/>
      <c r="L32" s="19">
        <f t="shared" si="9"/>
        <v>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540</v>
      </c>
      <c r="G43" s="32">
        <f t="shared" ref="G43" si="14">G32+G42</f>
        <v>21.13</v>
      </c>
      <c r="H43" s="32">
        <f t="shared" ref="H43" si="15">H32+H42</f>
        <v>30.63</v>
      </c>
      <c r="I43" s="32">
        <f t="shared" ref="I43" si="16">I32+I42</f>
        <v>79.36999999999999</v>
      </c>
      <c r="J43" s="32">
        <f t="shared" ref="J43:L43" si="17">J32+J42</f>
        <v>669.6</v>
      </c>
      <c r="K43" s="32"/>
      <c r="L43" s="32">
        <f t="shared" si="17"/>
        <v>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110</v>
      </c>
      <c r="G44" s="40">
        <v>9.4600000000000009</v>
      </c>
      <c r="H44" s="40">
        <v>8.3800000000000008</v>
      </c>
      <c r="I44" s="40">
        <v>13.35</v>
      </c>
      <c r="J44" s="40">
        <v>144.6</v>
      </c>
      <c r="K44" s="41">
        <v>309.08999999999997</v>
      </c>
      <c r="L44" s="40">
        <v>38.6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160</v>
      </c>
      <c r="G45" s="43">
        <v>3.34</v>
      </c>
      <c r="H45" s="43">
        <v>6.63</v>
      </c>
      <c r="I45" s="43">
        <v>12.74</v>
      </c>
      <c r="J45" s="43">
        <v>154</v>
      </c>
      <c r="K45" s="44">
        <v>831.05</v>
      </c>
      <c r="L45" s="43">
        <v>23.12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0.14000000000000001</v>
      </c>
      <c r="H46" s="43">
        <v>0.04</v>
      </c>
      <c r="I46" s="43">
        <v>10.01</v>
      </c>
      <c r="J46" s="43">
        <v>39.9</v>
      </c>
      <c r="K46" s="44">
        <v>300.72000000000003</v>
      </c>
      <c r="L46" s="43">
        <v>2.2999999999999998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43">
        <v>30</v>
      </c>
      <c r="G47" s="43">
        <v>2.58</v>
      </c>
      <c r="H47" s="43">
        <v>0.15</v>
      </c>
      <c r="I47" s="43">
        <v>16.2</v>
      </c>
      <c r="J47" s="43">
        <v>69.599999999999994</v>
      </c>
      <c r="K47" s="44">
        <v>600.28</v>
      </c>
      <c r="L47" s="43">
        <v>2.14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>
        <v>896</v>
      </c>
      <c r="L48" s="43">
        <v>19.84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16.12</v>
      </c>
      <c r="H51" s="19">
        <f t="shared" ref="H51" si="19">SUM(H44:H50)</f>
        <v>15.8</v>
      </c>
      <c r="I51" s="19">
        <f t="shared" ref="I51" si="20">SUM(I44:I50)</f>
        <v>67</v>
      </c>
      <c r="J51" s="19">
        <f t="shared" ref="J51:L51" si="21">SUM(J44:J50)</f>
        <v>478.6</v>
      </c>
      <c r="K51" s="25"/>
      <c r="L51" s="19">
        <f t="shared" si="21"/>
        <v>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26">G51+G61</f>
        <v>16.12</v>
      </c>
      <c r="H62" s="32">
        <f t="shared" ref="H62" si="27">H51+H61</f>
        <v>15.8</v>
      </c>
      <c r="I62" s="32">
        <f t="shared" ref="I62" si="28">I51+I61</f>
        <v>67</v>
      </c>
      <c r="J62" s="32">
        <f t="shared" ref="J62:L62" si="29">J51+J61</f>
        <v>478.6</v>
      </c>
      <c r="K62" s="32"/>
      <c r="L62" s="32">
        <f t="shared" si="29"/>
        <v>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210</v>
      </c>
      <c r="G63" s="40">
        <v>9.52</v>
      </c>
      <c r="H63" s="40">
        <v>6.86</v>
      </c>
      <c r="I63" s="40">
        <v>21.5</v>
      </c>
      <c r="J63" s="40">
        <v>172.88</v>
      </c>
      <c r="K63" s="41">
        <v>897.03</v>
      </c>
      <c r="L63" s="40">
        <v>30.31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15</v>
      </c>
      <c r="G64" s="43">
        <v>0.08</v>
      </c>
      <c r="H64" s="43">
        <v>8.3800000000000008</v>
      </c>
      <c r="I64" s="43">
        <v>0.08</v>
      </c>
      <c r="J64" s="43">
        <v>74.8</v>
      </c>
      <c r="K64" s="44">
        <v>911.03</v>
      </c>
      <c r="L64" s="43">
        <v>14.85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0.04</v>
      </c>
      <c r="H65" s="43"/>
      <c r="I65" s="43">
        <v>10.1</v>
      </c>
      <c r="J65" s="43">
        <v>41.26</v>
      </c>
      <c r="K65" s="44">
        <v>300.74</v>
      </c>
      <c r="L65" s="43">
        <v>3.1</v>
      </c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3.44</v>
      </c>
      <c r="H66" s="43">
        <v>0.2</v>
      </c>
      <c r="I66" s="43">
        <v>21.6</v>
      </c>
      <c r="J66" s="43">
        <v>92.8</v>
      </c>
      <c r="K66" s="44">
        <v>600.33000000000004</v>
      </c>
      <c r="L66" s="43">
        <v>2.36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61</v>
      </c>
      <c r="F68" s="43">
        <v>80</v>
      </c>
      <c r="G68" s="43">
        <v>3.2</v>
      </c>
      <c r="H68" s="43">
        <v>14.4</v>
      </c>
      <c r="I68" s="43">
        <v>48.4</v>
      </c>
      <c r="J68" s="43">
        <v>352</v>
      </c>
      <c r="K68" s="44">
        <v>968</v>
      </c>
      <c r="L68" s="43">
        <v>35.380000000000003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16.279999999999998</v>
      </c>
      <c r="H70" s="19">
        <f t="shared" ref="H70" si="31">SUM(H63:H69)</f>
        <v>29.840000000000003</v>
      </c>
      <c r="I70" s="19">
        <f t="shared" ref="I70" si="32">SUM(I63:I69)</f>
        <v>101.68</v>
      </c>
      <c r="J70" s="19">
        <f t="shared" ref="J70:L70" si="33">SUM(J63:J69)</f>
        <v>733.74</v>
      </c>
      <c r="K70" s="25"/>
      <c r="L70" s="19">
        <f t="shared" si="33"/>
        <v>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545</v>
      </c>
      <c r="G81" s="32">
        <f t="shared" ref="G81" si="38">G70+G80</f>
        <v>16.279999999999998</v>
      </c>
      <c r="H81" s="32">
        <f t="shared" ref="H81" si="39">H70+H80</f>
        <v>29.840000000000003</v>
      </c>
      <c r="I81" s="32">
        <f t="shared" ref="I81" si="40">I70+I80</f>
        <v>101.68</v>
      </c>
      <c r="J81" s="32">
        <f t="shared" ref="J81:L81" si="41">J70+J80</f>
        <v>733.74</v>
      </c>
      <c r="K81" s="32"/>
      <c r="L81" s="32">
        <f t="shared" si="41"/>
        <v>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230</v>
      </c>
      <c r="G82" s="40">
        <v>18.850000000000001</v>
      </c>
      <c r="H82" s="40">
        <v>24.95</v>
      </c>
      <c r="I82" s="40">
        <v>40.409999999999997</v>
      </c>
      <c r="J82" s="40">
        <v>465.85</v>
      </c>
      <c r="K82" s="41">
        <v>331.26</v>
      </c>
      <c r="L82" s="40">
        <v>73.900000000000006</v>
      </c>
    </row>
    <row r="83" spans="1:12" ht="15" x14ac:dyDescent="0.25">
      <c r="A83" s="23"/>
      <c r="B83" s="15"/>
      <c r="C83" s="11"/>
      <c r="D83" s="6"/>
      <c r="E83" s="42" t="s">
        <v>63</v>
      </c>
      <c r="F83" s="43">
        <v>70</v>
      </c>
      <c r="G83" s="43">
        <v>1.31</v>
      </c>
      <c r="H83" s="43">
        <v>8.23</v>
      </c>
      <c r="I83" s="43">
        <v>7.76</v>
      </c>
      <c r="J83" s="43">
        <v>111.5</v>
      </c>
      <c r="K83" s="44">
        <v>26.27</v>
      </c>
      <c r="L83" s="43">
        <v>7.74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/>
      <c r="H84" s="43"/>
      <c r="I84" s="43">
        <v>9.98</v>
      </c>
      <c r="J84" s="43">
        <v>39.9</v>
      </c>
      <c r="K84" s="44">
        <v>300.70999999999998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55</v>
      </c>
      <c r="F85" s="43">
        <v>40</v>
      </c>
      <c r="G85" s="43">
        <v>3.44</v>
      </c>
      <c r="H85" s="43">
        <v>0.2</v>
      </c>
      <c r="I85" s="43">
        <v>21.6</v>
      </c>
      <c r="J85" s="43">
        <v>92.8</v>
      </c>
      <c r="K85" s="44">
        <v>600.33000000000004</v>
      </c>
      <c r="L85" s="43">
        <v>2.36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23.6</v>
      </c>
      <c r="H89" s="19">
        <f t="shared" ref="H89" si="43">SUM(H82:H88)</f>
        <v>33.380000000000003</v>
      </c>
      <c r="I89" s="19">
        <f t="shared" ref="I89" si="44">SUM(I82:I88)</f>
        <v>79.75</v>
      </c>
      <c r="J89" s="19">
        <f t="shared" ref="J89:L89" si="45">SUM(J82:J88)</f>
        <v>710.05</v>
      </c>
      <c r="K89" s="25"/>
      <c r="L89" s="19">
        <f t="shared" si="45"/>
        <v>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540</v>
      </c>
      <c r="G100" s="32">
        <f t="shared" ref="G100" si="50">G89+G99</f>
        <v>23.6</v>
      </c>
      <c r="H100" s="32">
        <f t="shared" ref="H100" si="51">H89+H99</f>
        <v>33.380000000000003</v>
      </c>
      <c r="I100" s="32">
        <f t="shared" ref="I100" si="52">I89+I99</f>
        <v>79.75</v>
      </c>
      <c r="J100" s="32">
        <f t="shared" ref="J100:L100" si="53">J89+J99</f>
        <v>710.05</v>
      </c>
      <c r="K100" s="32"/>
      <c r="L100" s="32">
        <f t="shared" si="53"/>
        <v>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250</v>
      </c>
      <c r="G101" s="40">
        <v>6.94</v>
      </c>
      <c r="H101" s="40">
        <v>8.92</v>
      </c>
      <c r="I101" s="40">
        <v>29.76</v>
      </c>
      <c r="J101" s="40">
        <v>253.29</v>
      </c>
      <c r="K101" s="41">
        <v>305.04000000000002</v>
      </c>
      <c r="L101" s="40">
        <v>36.92</v>
      </c>
    </row>
    <row r="102" spans="1:12" ht="25.5" x14ac:dyDescent="0.25">
      <c r="A102" s="23"/>
      <c r="B102" s="15"/>
      <c r="C102" s="11"/>
      <c r="D102" s="6"/>
      <c r="E102" s="42" t="s">
        <v>64</v>
      </c>
      <c r="F102" s="43">
        <f>10+10</f>
        <v>20</v>
      </c>
      <c r="G102" s="43">
        <f>0.05+2.32</f>
        <v>2.3699999999999997</v>
      </c>
      <c r="H102" s="43">
        <f>8.25+2.95</f>
        <v>11.2</v>
      </c>
      <c r="I102" s="43">
        <f>0.08</f>
        <v>0.08</v>
      </c>
      <c r="J102" s="43">
        <f>74.8+36.4</f>
        <v>111.19999999999999</v>
      </c>
      <c r="K102" s="44" t="s">
        <v>76</v>
      </c>
      <c r="L102" s="43">
        <f>9.9+6.9</f>
        <v>16.8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0.24</v>
      </c>
      <c r="H103" s="43">
        <v>0.19</v>
      </c>
      <c r="I103" s="43">
        <v>12.83</v>
      </c>
      <c r="J103" s="43">
        <v>53.38</v>
      </c>
      <c r="K103" s="44">
        <v>300.73</v>
      </c>
      <c r="L103" s="43">
        <v>3.4</v>
      </c>
    </row>
    <row r="104" spans="1:12" ht="15" x14ac:dyDescent="0.2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2.58</v>
      </c>
      <c r="H104" s="43">
        <v>0.15</v>
      </c>
      <c r="I104" s="43">
        <v>16.2</v>
      </c>
      <c r="J104" s="43">
        <v>69.599999999999994</v>
      </c>
      <c r="K104" s="44">
        <v>600.28</v>
      </c>
      <c r="L104" s="43">
        <v>2.14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65</v>
      </c>
      <c r="F106" s="43">
        <v>45</v>
      </c>
      <c r="G106" s="43">
        <v>6.5</v>
      </c>
      <c r="H106" s="43">
        <v>18</v>
      </c>
      <c r="I106" s="43">
        <v>52</v>
      </c>
      <c r="J106" s="43">
        <v>410</v>
      </c>
      <c r="K106" s="44">
        <v>83</v>
      </c>
      <c r="L106" s="43">
        <v>26.74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4">SUM(G101:G107)</f>
        <v>18.630000000000003</v>
      </c>
      <c r="H108" s="19">
        <f t="shared" si="54"/>
        <v>38.459999999999994</v>
      </c>
      <c r="I108" s="19">
        <f t="shared" si="54"/>
        <v>110.87</v>
      </c>
      <c r="J108" s="19">
        <f t="shared" si="54"/>
        <v>897.47</v>
      </c>
      <c r="K108" s="25"/>
      <c r="L108" s="19">
        <f t="shared" ref="L108" si="55">SUM(L101:L107)</f>
        <v>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51"/>
      <c r="G109" s="51"/>
      <c r="H109" s="51"/>
      <c r="I109" s="51"/>
      <c r="J109" s="51"/>
      <c r="K109" s="51"/>
      <c r="L109" s="51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0</v>
      </c>
      <c r="G118" s="19">
        <f>SUM(G110:G117)</f>
        <v>0</v>
      </c>
      <c r="H118" s="19">
        <f>SUM(H110:H117)</f>
        <v>0</v>
      </c>
      <c r="I118" s="19">
        <f>SUM(I110:I117)</f>
        <v>0</v>
      </c>
      <c r="J118" s="19">
        <f>SUM(J110:J117)</f>
        <v>0</v>
      </c>
      <c r="K118" s="25"/>
      <c r="L118" s="19">
        <f>SUM(L110:L117)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545</v>
      </c>
      <c r="G119" s="32">
        <f t="shared" ref="G119" si="56">G108+G118</f>
        <v>18.630000000000003</v>
      </c>
      <c r="H119" s="32">
        <f t="shared" ref="H119" si="57">H108+H118</f>
        <v>38.459999999999994</v>
      </c>
      <c r="I119" s="32">
        <f t="shared" ref="I119" si="58">I108+I118</f>
        <v>110.87</v>
      </c>
      <c r="J119" s="32">
        <f t="shared" ref="J119:L119" si="59">J108+J118</f>
        <v>897.47</v>
      </c>
      <c r="K119" s="32"/>
      <c r="L119" s="32">
        <f t="shared" si="59"/>
        <v>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100</v>
      </c>
      <c r="G120" s="40">
        <v>13.82</v>
      </c>
      <c r="H120" s="40">
        <v>13.66</v>
      </c>
      <c r="I120" s="40">
        <v>11.85</v>
      </c>
      <c r="J120" s="40">
        <v>209.47</v>
      </c>
      <c r="K120" s="41">
        <v>220.23</v>
      </c>
      <c r="L120" s="40">
        <v>53.05</v>
      </c>
    </row>
    <row r="121" spans="1:12" ht="25.5" x14ac:dyDescent="0.25">
      <c r="A121" s="14"/>
      <c r="B121" s="15"/>
      <c r="C121" s="11"/>
      <c r="D121" s="6"/>
      <c r="E121" s="42" t="s">
        <v>67</v>
      </c>
      <c r="F121" s="43">
        <f>150+50</f>
        <v>200</v>
      </c>
      <c r="G121" s="43">
        <f>6.27+0.4</f>
        <v>6.67</v>
      </c>
      <c r="H121" s="43">
        <f>5.16+0.05</f>
        <v>5.21</v>
      </c>
      <c r="I121" s="43">
        <f>27.74+1.25</f>
        <v>28.99</v>
      </c>
      <c r="J121" s="43">
        <f>184.05+7</f>
        <v>191.05</v>
      </c>
      <c r="K121" s="44" t="s">
        <v>75</v>
      </c>
      <c r="L121" s="43">
        <f>11.7+17.11</f>
        <v>28.81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/>
      <c r="H122" s="43"/>
      <c r="I122" s="43">
        <v>9.98</v>
      </c>
      <c r="J122" s="43">
        <v>39.9</v>
      </c>
      <c r="K122" s="44">
        <v>300.70999999999998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2.58</v>
      </c>
      <c r="H123" s="43">
        <v>0.15</v>
      </c>
      <c r="I123" s="43">
        <v>16.2</v>
      </c>
      <c r="J123" s="43">
        <v>69.599999999999994</v>
      </c>
      <c r="K123" s="44">
        <v>600.28</v>
      </c>
      <c r="L123" s="43">
        <v>2.14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0">SUM(G120:G126)</f>
        <v>23.07</v>
      </c>
      <c r="H127" s="19">
        <f t="shared" si="60"/>
        <v>19.02</v>
      </c>
      <c r="I127" s="19">
        <f t="shared" si="60"/>
        <v>67.02</v>
      </c>
      <c r="J127" s="19">
        <f t="shared" si="60"/>
        <v>510.02</v>
      </c>
      <c r="K127" s="25"/>
      <c r="L127" s="19">
        <f t="shared" ref="L127" si="61">SUM(L120:L126)</f>
        <v>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530</v>
      </c>
      <c r="G138" s="32">
        <f t="shared" ref="G138" si="64">G127+G137</f>
        <v>23.07</v>
      </c>
      <c r="H138" s="32">
        <f t="shared" ref="H138" si="65">H127+H137</f>
        <v>19.02</v>
      </c>
      <c r="I138" s="32">
        <f t="shared" ref="I138" si="66">I127+I137</f>
        <v>67.02</v>
      </c>
      <c r="J138" s="32">
        <f t="shared" ref="J138:L138" si="67">J127+J137</f>
        <v>510.02</v>
      </c>
      <c r="K138" s="32"/>
      <c r="L138" s="32">
        <f t="shared" si="67"/>
        <v>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f>80+30</f>
        <v>110</v>
      </c>
      <c r="G139" s="40">
        <v>10.89</v>
      </c>
      <c r="H139" s="40">
        <v>10.65</v>
      </c>
      <c r="I139" s="40">
        <v>12.34</v>
      </c>
      <c r="J139" s="40">
        <v>184.73</v>
      </c>
      <c r="K139" s="41">
        <v>1006.2</v>
      </c>
      <c r="L139" s="40">
        <v>46.45</v>
      </c>
    </row>
    <row r="140" spans="1:12" ht="25.5" x14ac:dyDescent="0.25">
      <c r="A140" s="23"/>
      <c r="B140" s="15"/>
      <c r="C140" s="11"/>
      <c r="D140" s="6"/>
      <c r="E140" s="42" t="s">
        <v>69</v>
      </c>
      <c r="F140" s="43">
        <f>180+40</f>
        <v>220</v>
      </c>
      <c r="G140" s="43">
        <f>4.45+1.24</f>
        <v>5.69</v>
      </c>
      <c r="H140" s="43">
        <f>4.84+0.08</f>
        <v>4.92</v>
      </c>
      <c r="I140" s="43">
        <f>45.04+2.6</f>
        <v>47.64</v>
      </c>
      <c r="J140" s="43">
        <f>246.19+16</f>
        <v>262.19</v>
      </c>
      <c r="K140" s="44" t="s">
        <v>74</v>
      </c>
      <c r="L140" s="43">
        <f>17.2+16</f>
        <v>33.200000000000003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0.04</v>
      </c>
      <c r="H141" s="43"/>
      <c r="I141" s="43">
        <v>10.1</v>
      </c>
      <c r="J141" s="43">
        <v>41.26</v>
      </c>
      <c r="K141" s="44">
        <v>300.74</v>
      </c>
      <c r="L141" s="43">
        <v>3.1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39</v>
      </c>
      <c r="F142" s="43">
        <v>50</v>
      </c>
      <c r="G142" s="43">
        <v>4.3</v>
      </c>
      <c r="H142" s="43">
        <v>0.25</v>
      </c>
      <c r="I142" s="43">
        <v>27</v>
      </c>
      <c r="J142" s="43">
        <v>116</v>
      </c>
      <c r="K142" s="44">
        <v>600.30999999999995</v>
      </c>
      <c r="L142" s="43">
        <v>3.25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68">SUM(G139:G145)</f>
        <v>20.92</v>
      </c>
      <c r="H146" s="19">
        <f t="shared" si="68"/>
        <v>15.82</v>
      </c>
      <c r="I146" s="19">
        <f t="shared" si="68"/>
        <v>97.08</v>
      </c>
      <c r="J146" s="19">
        <f t="shared" si="68"/>
        <v>604.17999999999995</v>
      </c>
      <c r="K146" s="25"/>
      <c r="L146" s="19">
        <f t="shared" ref="L146" si="69">SUM(L139:L145)</f>
        <v>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580</v>
      </c>
      <c r="G157" s="32">
        <f t="shared" ref="G157" si="72">G146+G156</f>
        <v>20.92</v>
      </c>
      <c r="H157" s="32">
        <f t="shared" ref="H157" si="73">H146+H156</f>
        <v>15.82</v>
      </c>
      <c r="I157" s="32">
        <f t="shared" ref="I157" si="74">I146+I156</f>
        <v>97.08</v>
      </c>
      <c r="J157" s="32">
        <f t="shared" ref="J157:L157" si="75">J146+J156</f>
        <v>604.17999999999995</v>
      </c>
      <c r="K157" s="32"/>
      <c r="L157" s="32">
        <f t="shared" si="75"/>
        <v>86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150</v>
      </c>
      <c r="G158" s="40">
        <v>22.38</v>
      </c>
      <c r="H158" s="40">
        <v>15.27</v>
      </c>
      <c r="I158" s="40">
        <v>33.659999999999997</v>
      </c>
      <c r="J158" s="40">
        <v>328.01</v>
      </c>
      <c r="K158" s="41">
        <v>465.06</v>
      </c>
      <c r="L158" s="40">
        <v>58.55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1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0.14000000000000001</v>
      </c>
      <c r="H160" s="43">
        <v>0.04</v>
      </c>
      <c r="I160" s="43">
        <v>10.01</v>
      </c>
      <c r="J160" s="43">
        <v>39.9</v>
      </c>
      <c r="K160" s="44">
        <v>300.72000000000003</v>
      </c>
      <c r="L160" s="43">
        <v>2.2999999999999998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30</v>
      </c>
      <c r="G161" s="43">
        <v>2.58</v>
      </c>
      <c r="H161" s="43">
        <v>0.15</v>
      </c>
      <c r="I161" s="43">
        <v>16.2</v>
      </c>
      <c r="J161" s="43">
        <v>69.599999999999994</v>
      </c>
      <c r="K161" s="44">
        <v>600.28</v>
      </c>
      <c r="L161" s="43">
        <v>2.14</v>
      </c>
    </row>
    <row r="162" spans="1:12" ht="15" x14ac:dyDescent="0.25">
      <c r="A162" s="23"/>
      <c r="B162" s="15"/>
      <c r="C162" s="11"/>
      <c r="D162" s="7" t="s">
        <v>24</v>
      </c>
      <c r="E162" s="42" t="s">
        <v>56</v>
      </c>
      <c r="F162" s="43">
        <v>180</v>
      </c>
      <c r="G162" s="43">
        <v>0.72</v>
      </c>
      <c r="H162" s="43">
        <v>0.72</v>
      </c>
      <c r="I162" s="43">
        <v>7.13</v>
      </c>
      <c r="J162" s="43">
        <v>84.6</v>
      </c>
      <c r="K162" s="44">
        <v>896.01</v>
      </c>
      <c r="L162" s="43">
        <v>23.01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6">SUM(G158:G164)</f>
        <v>25.82</v>
      </c>
      <c r="H165" s="19">
        <f t="shared" si="76"/>
        <v>16.18</v>
      </c>
      <c r="I165" s="19">
        <f t="shared" si="76"/>
        <v>66.999999999999986</v>
      </c>
      <c r="J165" s="19">
        <f t="shared" si="76"/>
        <v>522.11</v>
      </c>
      <c r="K165" s="25"/>
      <c r="L165" s="19">
        <f t="shared" ref="L165" si="77">SUM(L158:L164)</f>
        <v>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560</v>
      </c>
      <c r="G176" s="32">
        <f t="shared" ref="G176" si="80">G165+G175</f>
        <v>25.82</v>
      </c>
      <c r="H176" s="32">
        <f t="shared" ref="H176" si="81">H165+H175</f>
        <v>16.18</v>
      </c>
      <c r="I176" s="32">
        <f t="shared" ref="I176" si="82">I165+I175</f>
        <v>66.999999999999986</v>
      </c>
      <c r="J176" s="32">
        <f t="shared" ref="J176:L176" si="83">J165+J175</f>
        <v>522.11</v>
      </c>
      <c r="K176" s="32"/>
      <c r="L176" s="32">
        <f t="shared" si="83"/>
        <v>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190</v>
      </c>
      <c r="G177" s="40">
        <v>10.38</v>
      </c>
      <c r="H177" s="40">
        <v>8.92</v>
      </c>
      <c r="I177" s="40">
        <v>39.020000000000003</v>
      </c>
      <c r="J177" s="40">
        <v>278.99</v>
      </c>
      <c r="K177" s="41">
        <v>220.18</v>
      </c>
      <c r="L177" s="40">
        <v>23.01</v>
      </c>
    </row>
    <row r="178" spans="1:12" ht="15" x14ac:dyDescent="0.25">
      <c r="A178" s="23"/>
      <c r="B178" s="15"/>
      <c r="C178" s="11"/>
      <c r="D178" s="6"/>
      <c r="E178" s="42" t="s">
        <v>73</v>
      </c>
      <c r="F178" s="43">
        <v>40</v>
      </c>
      <c r="G178" s="43">
        <v>5.12</v>
      </c>
      <c r="H178" s="43">
        <v>4.5999999999999996</v>
      </c>
      <c r="I178" s="43">
        <v>0.28000000000000003</v>
      </c>
      <c r="J178" s="43">
        <v>62.8</v>
      </c>
      <c r="K178" s="44">
        <v>220.78</v>
      </c>
      <c r="L178" s="43">
        <v>14.75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3.58</v>
      </c>
      <c r="H179" s="43">
        <v>3.48</v>
      </c>
      <c r="I179" s="43">
        <v>11.62</v>
      </c>
      <c r="J179" s="43">
        <v>105.46</v>
      </c>
      <c r="K179" s="44">
        <v>300.77999999999997</v>
      </c>
      <c r="L179" s="43">
        <v>17.100000000000001</v>
      </c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30</v>
      </c>
      <c r="G180" s="43">
        <v>2.58</v>
      </c>
      <c r="H180" s="43">
        <v>0.15</v>
      </c>
      <c r="I180" s="43">
        <v>16.2</v>
      </c>
      <c r="J180" s="43">
        <v>69.599999999999994</v>
      </c>
      <c r="K180" s="44">
        <v>600.28</v>
      </c>
      <c r="L180" s="43">
        <v>2.14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71</v>
      </c>
      <c r="F182" s="43">
        <v>80</v>
      </c>
      <c r="G182" s="43">
        <v>6</v>
      </c>
      <c r="H182" s="43">
        <v>3</v>
      </c>
      <c r="I182" s="43">
        <v>41</v>
      </c>
      <c r="J182" s="43">
        <v>217</v>
      </c>
      <c r="K182" s="44">
        <v>1017</v>
      </c>
      <c r="L182" s="43">
        <v>29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4">SUM(G177:G183)</f>
        <v>27.659999999999997</v>
      </c>
      <c r="H184" s="19">
        <f t="shared" si="84"/>
        <v>20.149999999999999</v>
      </c>
      <c r="I184" s="19">
        <f t="shared" si="84"/>
        <v>108.12</v>
      </c>
      <c r="J184" s="19">
        <f t="shared" si="84"/>
        <v>733.85</v>
      </c>
      <c r="K184" s="25"/>
      <c r="L184" s="19">
        <f t="shared" ref="L184" si="85">SUM(L177:L183)</f>
        <v>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540</v>
      </c>
      <c r="G195" s="32">
        <f t="shared" ref="G195" si="88">G184+G194</f>
        <v>27.659999999999997</v>
      </c>
      <c r="H195" s="32">
        <f t="shared" ref="H195" si="89">H184+H194</f>
        <v>20.149999999999999</v>
      </c>
      <c r="I195" s="32">
        <f t="shared" ref="I195" si="90">I184+I194</f>
        <v>108.12</v>
      </c>
      <c r="J195" s="32">
        <f t="shared" ref="J195:L195" si="91">J184+J194</f>
        <v>733.85</v>
      </c>
      <c r="K195" s="32"/>
      <c r="L195" s="32">
        <f t="shared" si="91"/>
        <v>86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20.940999999999999</v>
      </c>
      <c r="H196" s="34">
        <f t="shared" si="92"/>
        <v>23.512999999999998</v>
      </c>
      <c r="I196" s="34">
        <f t="shared" si="92"/>
        <v>85.543000000000006</v>
      </c>
      <c r="J196" s="34">
        <f t="shared" si="92"/>
        <v>635.49700000000007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2024-09-30T17:28:47Z</dcterms:modified>
</cp:coreProperties>
</file>